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37\Comprasgov e transparência\"/>
    </mc:Choice>
  </mc:AlternateContent>
  <bookViews>
    <workbookView xWindow="0" yWindow="0" windowWidth="28800" windowHeight="11532"/>
  </bookViews>
  <sheets>
    <sheet name="EVENTOGRAMA" sheetId="4" r:id="rId1"/>
  </sheets>
  <definedNames>
    <definedName name="_xlnm._FilterDatabase" localSheetId="0" hidden="1">EVENTOGRAMA!$A$2:$J$94</definedName>
  </definedNames>
  <calcPr calcId="152511" fullPrecision="0"/>
</workbook>
</file>

<file path=xl/calcChain.xml><?xml version="1.0" encoding="utf-8"?>
<calcChain xmlns="http://schemas.openxmlformats.org/spreadsheetml/2006/main">
  <c r="C91" i="4" l="1"/>
  <c r="C92" i="4" l="1"/>
  <c r="C93" i="4" s="1"/>
  <c r="D89" i="4" l="1"/>
  <c r="D85" i="4"/>
  <c r="D81" i="4"/>
  <c r="D77" i="4"/>
  <c r="D73" i="4"/>
  <c r="D69" i="4"/>
  <c r="D65" i="4"/>
  <c r="D61" i="4"/>
  <c r="D57" i="4"/>
  <c r="D53" i="4"/>
  <c r="D49" i="4"/>
  <c r="D45" i="4"/>
  <c r="D41" i="4"/>
  <c r="D37" i="4"/>
  <c r="D33" i="4"/>
  <c r="D29" i="4"/>
  <c r="D25" i="4"/>
  <c r="D21" i="4"/>
  <c r="D17" i="4"/>
  <c r="D13" i="4"/>
  <c r="D9" i="4"/>
  <c r="D5" i="4"/>
  <c r="D88" i="4"/>
  <c r="D84" i="4"/>
  <c r="D80" i="4"/>
  <c r="D76" i="4"/>
  <c r="D72" i="4"/>
  <c r="D68" i="4"/>
  <c r="D64" i="4"/>
  <c r="D60" i="4"/>
  <c r="D56" i="4"/>
  <c r="D52" i="4"/>
  <c r="D48" i="4"/>
  <c r="D44" i="4"/>
  <c r="D40" i="4"/>
  <c r="D36" i="4"/>
  <c r="D32" i="4"/>
  <c r="D28" i="4"/>
  <c r="D24" i="4"/>
  <c r="D20" i="4"/>
  <c r="D16" i="4"/>
  <c r="D12" i="4"/>
  <c r="D8" i="4"/>
  <c r="D4" i="4"/>
  <c r="D87" i="4"/>
  <c r="D83" i="4"/>
  <c r="D79" i="4"/>
  <c r="D75" i="4"/>
  <c r="D71" i="4"/>
  <c r="D67" i="4"/>
  <c r="D63" i="4"/>
  <c r="D59" i="4"/>
  <c r="D55" i="4"/>
  <c r="D51" i="4"/>
  <c r="D47" i="4"/>
  <c r="D43" i="4"/>
  <c r="D39" i="4"/>
  <c r="D35" i="4"/>
  <c r="D31" i="4"/>
  <c r="D27" i="4"/>
  <c r="D23" i="4"/>
  <c r="D19" i="4"/>
  <c r="D15" i="4"/>
  <c r="D11" i="4"/>
  <c r="D7" i="4"/>
  <c r="D3" i="4"/>
  <c r="D82" i="4"/>
  <c r="D66" i="4"/>
  <c r="D50" i="4"/>
  <c r="D34" i="4"/>
  <c r="D18" i="4"/>
  <c r="D78" i="4"/>
  <c r="D62" i="4"/>
  <c r="D46" i="4"/>
  <c r="D30" i="4"/>
  <c r="D14" i="4"/>
  <c r="D74" i="4"/>
  <c r="D58" i="4"/>
  <c r="D42" i="4"/>
  <c r="D26" i="4"/>
  <c r="D10" i="4"/>
  <c r="D54" i="4"/>
  <c r="D38" i="4"/>
  <c r="D86" i="4"/>
  <c r="D22" i="4"/>
  <c r="D70" i="4"/>
  <c r="D6" i="4"/>
  <c r="H93" i="4" l="1"/>
  <c r="J93" i="4"/>
  <c r="G93" i="4"/>
  <c r="I93" i="4"/>
  <c r="E93" i="4"/>
  <c r="E94" i="4" s="1"/>
  <c r="F93" i="4"/>
  <c r="F94" i="4" l="1"/>
  <c r="G94" i="4"/>
  <c r="H94" i="4" s="1"/>
  <c r="I94" i="4" s="1"/>
  <c r="J94" i="4" s="1"/>
</calcChain>
</file>

<file path=xl/sharedStrings.xml><?xml version="1.0" encoding="utf-8"?>
<sst xmlns="http://schemas.openxmlformats.org/spreadsheetml/2006/main" count="194" uniqueCount="194">
  <si>
    <t>1</t>
  </si>
  <si>
    <t>SERVIÇOS PRELIMINARES</t>
  </si>
  <si>
    <t>2</t>
  </si>
  <si>
    <t>HIDRÁULICA - FINALIZAÇÃO E TESTES DE FUNCIONAMENTO</t>
  </si>
  <si>
    <t>3</t>
  </si>
  <si>
    <t>HIDRÁULICA - REGISTROS E ACABAMENTOS</t>
  </si>
  <si>
    <t>4</t>
  </si>
  <si>
    <t>HIDRÁULICA E ÁGUAS PLUVIAIS - TUBULAÇÕES TERRAÇO</t>
  </si>
  <si>
    <t>5</t>
  </si>
  <si>
    <t>ALVENARIA INTERNA (FOGÃO)</t>
  </si>
  <si>
    <t>6</t>
  </si>
  <si>
    <t>ELÉTRICA - ÁREA EXTERNA - RAMAIS ALIMENTADORES E ENTRADA DE ENERGIA</t>
  </si>
  <si>
    <t>7</t>
  </si>
  <si>
    <t>REDE - ÁREA EXTERNA - ENTRADA</t>
  </si>
  <si>
    <t>8</t>
  </si>
  <si>
    <t>ELÉTRICA - INFRAESTRUTURA</t>
  </si>
  <si>
    <t>9</t>
  </si>
  <si>
    <t>ELÉTRICA - QUADROS</t>
  </si>
  <si>
    <t>10</t>
  </si>
  <si>
    <t>ELÉTRICA - REPAROS CIVIS (TOMADAS E ARANDELAS)</t>
  </si>
  <si>
    <t>11</t>
  </si>
  <si>
    <t>ELÉTRICA - TOMADAS</t>
  </si>
  <si>
    <t>12</t>
  </si>
  <si>
    <t>ELÉTRICA - CABEAMENTO</t>
  </si>
  <si>
    <t>13</t>
  </si>
  <si>
    <t>ELÉTRICA - SHAFT PARA QUADROS</t>
  </si>
  <si>
    <t>14</t>
  </si>
  <si>
    <t>SOM - INFRAESTRUTURA</t>
  </si>
  <si>
    <t>15</t>
  </si>
  <si>
    <t>FORRO -  GESSO ACARTONADO - RASGOS PARA INSTALAÇÕES</t>
  </si>
  <si>
    <t>16</t>
  </si>
  <si>
    <t>PAREDES DE DRYWALL</t>
  </si>
  <si>
    <t>17</t>
  </si>
  <si>
    <t>PAREDES DE DRYWALL - FACE ÚNICA</t>
  </si>
  <si>
    <t>18</t>
  </si>
  <si>
    <t>GÁS</t>
  </si>
  <si>
    <t>19</t>
  </si>
  <si>
    <t>ESTRUTURA METÁLICA</t>
  </si>
  <si>
    <t>20</t>
  </si>
  <si>
    <t>AQUECEDORES E PRESSURIZADOR</t>
  </si>
  <si>
    <t>21</t>
  </si>
  <si>
    <t>REVESTIMENTO CERÂMICO - PAREDES - REJUNTE</t>
  </si>
  <si>
    <t>22</t>
  </si>
  <si>
    <t>REVESTIMENTO CERÂMICO - PAREDES - CONCLUSÃO E REPAROS</t>
  </si>
  <si>
    <t>23</t>
  </si>
  <si>
    <t>SISTEMA DE EXAUSTÃO COZINHA - DUTOS</t>
  </si>
  <si>
    <t>24</t>
  </si>
  <si>
    <t>SISTEMA DE EXAUSTÃO COZINHA - EXAUSTOR</t>
  </si>
  <si>
    <t>25</t>
  </si>
  <si>
    <t>SISTEMA DE EXAUSTÃO COZINHA - COIFAS</t>
  </si>
  <si>
    <t>26</t>
  </si>
  <si>
    <t>SISTEMA DE EXAUSTÃO - SANITÁRIOS</t>
  </si>
  <si>
    <t>27</t>
  </si>
  <si>
    <t>AR-CONDICIONADO</t>
  </si>
  <si>
    <t>28</t>
  </si>
  <si>
    <t>TERRAÇO</t>
  </si>
  <si>
    <t>29</t>
  </si>
  <si>
    <t>ESGOTO INTERNO - FINALIZAÇÃO</t>
  </si>
  <si>
    <t>30</t>
  </si>
  <si>
    <t>PAINEL RIPADO</t>
  </si>
  <si>
    <t>31</t>
  </si>
  <si>
    <t>PAREDE EXTERNA - ACABAMENTO (AQUECEDORES)</t>
  </si>
  <si>
    <t>32</t>
  </si>
  <si>
    <t>DIVISA COM VIZINHO - RUFOS E ÁGUAS PLUVIAIS</t>
  </si>
  <si>
    <t>33</t>
  </si>
  <si>
    <t>DIVISA COM VIZINHO - RECOMPOSIÇÃO DA GRAMA</t>
  </si>
  <si>
    <t>34</t>
  </si>
  <si>
    <t>DIVISA COM VIZINHO - ACABAMENTOS</t>
  </si>
  <si>
    <t>35</t>
  </si>
  <si>
    <t>FORRO - GESSO ACARTONADO - FINALIZAÇÃO</t>
  </si>
  <si>
    <t>36</t>
  </si>
  <si>
    <t>DIVISÓRIA ARTICULADA</t>
  </si>
  <si>
    <t>37</t>
  </si>
  <si>
    <t>SISTEMA DE EXAUSTÃO E AR-CONDICIONADO - AS BUILT</t>
  </si>
  <si>
    <t>38</t>
  </si>
  <si>
    <t>ESQUADRIAS COZINHA - FECHAMENTO SUPERIOR</t>
  </si>
  <si>
    <t>39</t>
  </si>
  <si>
    <t>PINTURA INTERNA</t>
  </si>
  <si>
    <t>40</t>
  </si>
  <si>
    <t>FORRO - GESSO ACARTONADO (ACABAMENTO)</t>
  </si>
  <si>
    <t>41</t>
  </si>
  <si>
    <t>FORRO - REMOVÍVEL</t>
  </si>
  <si>
    <t>42</t>
  </si>
  <si>
    <t>FORRO - PAINEL SUSPENSO (BAFFLE ACÚSTICO)</t>
  </si>
  <si>
    <t>43</t>
  </si>
  <si>
    <t>REVESTIMENTO DE PISOS - PORCELANATO INDUSTRIAL</t>
  </si>
  <si>
    <t>44</t>
  </si>
  <si>
    <t>REVESTIMENTO DE PISOS - PORCELANATO 84X84</t>
  </si>
  <si>
    <t>45</t>
  </si>
  <si>
    <t>REVESTIMENTO DE PISOS - PORCELANATO 60X60</t>
  </si>
  <si>
    <t>46</t>
  </si>
  <si>
    <t>REVESTIMENTO DE PISOS - GRANITOS</t>
  </si>
  <si>
    <t>47</t>
  </si>
  <si>
    <t>ESQUADRIAS COZINHA - PORTAS EXTERNAS</t>
  </si>
  <si>
    <t>48</t>
  </si>
  <si>
    <t>ESQUADRIAS EXTERNAS - FACHADA - JANELAS FRONTAIS</t>
  </si>
  <si>
    <t>49</t>
  </si>
  <si>
    <t>ESQUADRIAS EXTERNAS - FACHADA - PORTA ENTRADA E SALÕES</t>
  </si>
  <si>
    <t>50</t>
  </si>
  <si>
    <t>PEITORIL - JANELAS LATERAIS</t>
  </si>
  <si>
    <t>51</t>
  </si>
  <si>
    <t>PINTURA EXTERNA - FACHADA</t>
  </si>
  <si>
    <t>52</t>
  </si>
  <si>
    <t>ELÉTRICA - LUMINÁRIAS SALÕES</t>
  </si>
  <si>
    <t>53</t>
  </si>
  <si>
    <t>ELÉTRICA - LUMINÁRIAS AMBIENTES INTERNOS</t>
  </si>
  <si>
    <t>54</t>
  </si>
  <si>
    <t>ESQUADRIAS COZINHA - PELÍCULAS</t>
  </si>
  <si>
    <t>55</t>
  </si>
  <si>
    <t>ESCADA COZINHA - CORRIMÃO</t>
  </si>
  <si>
    <t>56</t>
  </si>
  <si>
    <t>GUICHÊS, VISOR E BAR</t>
  </si>
  <si>
    <t>57</t>
  </si>
  <si>
    <t>ESQUADRIAS COZINHAS - TELA MOSQUITEIRO</t>
  </si>
  <si>
    <t>58</t>
  </si>
  <si>
    <t>PORTAS</t>
  </si>
  <si>
    <t>59</t>
  </si>
  <si>
    <t>PREVENÇÃO CONTRA INCÊNDIO - SINALIZAÇÃO E ILUMINAÇÃO</t>
  </si>
  <si>
    <t>60</t>
  </si>
  <si>
    <t>LETREIROS</t>
  </si>
  <si>
    <t>61</t>
  </si>
  <si>
    <t>D.M.L.</t>
  </si>
  <si>
    <t>62</t>
  </si>
  <si>
    <t>DESOBSTRUÇÃO / DESENTUPIMENTO - DRENOS E ESGOTO</t>
  </si>
  <si>
    <t>63</t>
  </si>
  <si>
    <t>ESGOTO INTERNO - ACABAMENTOS RALOS</t>
  </si>
  <si>
    <t>64</t>
  </si>
  <si>
    <t>ELÉTRICA - NOBREAK</t>
  </si>
  <si>
    <t>65</t>
  </si>
  <si>
    <t>GUARDA-CORPO E PORTA DE VIDRO PCD</t>
  </si>
  <si>
    <t>66</t>
  </si>
  <si>
    <t>SPDA - FINALIZAÇÃO</t>
  </si>
  <si>
    <t>67</t>
  </si>
  <si>
    <t>FLOREIRA - DRENO</t>
  </si>
  <si>
    <t>68</t>
  </si>
  <si>
    <t>SANITÁRIOS COLETIVOS - ISM E ISF</t>
  </si>
  <si>
    <t>69</t>
  </si>
  <si>
    <t>SANITÁRIOS COLETIVOS - ISM E ISF (DIVISÓRIAS)</t>
  </si>
  <si>
    <t>70</t>
  </si>
  <si>
    <t>VESTIÁRIOS</t>
  </si>
  <si>
    <t>71</t>
  </si>
  <si>
    <t>VESTIÁRIOS (DIVISÓRIAS)</t>
  </si>
  <si>
    <t>72</t>
  </si>
  <si>
    <t>SANITÁRIO - PCD</t>
  </si>
  <si>
    <t>73</t>
  </si>
  <si>
    <t>COZINHA TORNEIRAS</t>
  </si>
  <si>
    <t>74</t>
  </si>
  <si>
    <t>PLUVIAL - TUBULAÇÕES E CAIXA DE PASSAGEM</t>
  </si>
  <si>
    <t>75</t>
  </si>
  <si>
    <t>PLUVIAL - ÁREA DO ASFALTO</t>
  </si>
  <si>
    <t>76</t>
  </si>
  <si>
    <t>ÁREA DO ASFALTO - TRILHO DO PORTÃO</t>
  </si>
  <si>
    <t>77</t>
  </si>
  <si>
    <t>ESGOTO EXTERNO - ÁREA DO ASFALTO</t>
  </si>
  <si>
    <t>78</t>
  </si>
  <si>
    <t>ESGOTO EXTERNO - CAIXAS DE GORDURA FINALIZAÇÃO</t>
  </si>
  <si>
    <t>79</t>
  </si>
  <si>
    <t>GUARDA-CORPO - REPAROS</t>
  </si>
  <si>
    <t>80</t>
  </si>
  <si>
    <t>FLOREIRA - PREENCHIMENTO</t>
  </si>
  <si>
    <t>81</t>
  </si>
  <si>
    <t>PLUVIAL - CALÇADA EM FRENTE AO ABRIGO DE GÁS</t>
  </si>
  <si>
    <t>82</t>
  </si>
  <si>
    <t>ÁREA AO LADO DA GUARITA - RECOMPOSIÇÃO</t>
  </si>
  <si>
    <t>83</t>
  </si>
  <si>
    <t>CALÇADA - FLOREIRAS</t>
  </si>
  <si>
    <t>84</t>
  </si>
  <si>
    <t>ABRIGO DE GÁS - REPAROS E TELA</t>
  </si>
  <si>
    <t>85</t>
  </si>
  <si>
    <t>SERVIÇOS FINAIS</t>
  </si>
  <si>
    <t>86</t>
  </si>
  <si>
    <t>CONTAINER - ALUGUEL</t>
  </si>
  <si>
    <t>87</t>
  </si>
  <si>
    <t>DESCARTE DE RESÍDUOS</t>
  </si>
  <si>
    <t>88</t>
  </si>
  <si>
    <t>ADMINISTRAÇÃO LOCAL</t>
  </si>
  <si>
    <t>BDI</t>
  </si>
  <si>
    <t>Descrição</t>
  </si>
  <si>
    <t>Etapa</t>
  </si>
  <si>
    <t>Valor sem BDI</t>
  </si>
  <si>
    <t>Valor com Etapas Diluídas</t>
  </si>
  <si>
    <t>Medição 01</t>
  </si>
  <si>
    <t>Medição 02</t>
  </si>
  <si>
    <t>Medição 03</t>
  </si>
  <si>
    <t>Medição 04</t>
  </si>
  <si>
    <t>Medição 05</t>
  </si>
  <si>
    <t>Medição 06</t>
  </si>
  <si>
    <t>PAGAMENTO DILUÍDO</t>
  </si>
  <si>
    <t>Total sem BDI</t>
  </si>
  <si>
    <t>Data Estimada da Medição</t>
  </si>
  <si>
    <t>Total com BDI</t>
  </si>
  <si>
    <t>Valor Estimado</t>
  </si>
  <si>
    <t>Total Medições Acumulado</t>
  </si>
  <si>
    <t>EVENTOGRAMA
RESTAURANTE-ESCOLA SENAC - TRE-PR
PRÉDIO SEDE TRE-PR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</si>
</sst>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R$ -416]* #,##0.00_);_([$R$ -416]* \(#,##0.00\);_([$R$ -416]* &quot;-&quot;??_);_(@_)"/>
    <numFmt numFmtId="165" formatCode="[$R$ -416]#,##0.00"/>
  </numFmts>
  <fonts count="9" x14ac:knownFonts="1">
    <font>
      <sz val="10"/>
      <color rgb="FF000000"/>
      <name val="Arial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  <fill>
      <patternFill patternType="solid">
        <fgColor rgb="FF205867"/>
        <bgColor rgb="FF205867"/>
      </patternFill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205867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4" fillId="0" borderId="0" xfId="0" applyFont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0" fontId="4" fillId="6" borderId="5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0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7" borderId="6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164" fontId="2" fillId="5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94"/>
  <sheetViews>
    <sheetView tabSelected="1" workbookViewId="0">
      <selection activeCell="C88" sqref="C88"/>
    </sheetView>
  </sheetViews>
  <sheetFormatPr defaultColWidth="12.5546875" defaultRowHeight="15.75" customHeight="1" x14ac:dyDescent="0.25"/>
  <cols>
    <col min="2" max="2" width="43.109375" customWidth="1"/>
    <col min="3" max="3" width="19.44140625" customWidth="1"/>
    <col min="4" max="4" width="16.44140625" customWidth="1"/>
    <col min="5" max="5" width="16.5546875" customWidth="1"/>
    <col min="6" max="6" width="13.88671875" customWidth="1"/>
    <col min="7" max="7" width="14.44140625" customWidth="1"/>
    <col min="8" max="8" width="14.33203125" customWidth="1"/>
    <col min="9" max="9" width="15.33203125" customWidth="1"/>
    <col min="10" max="10" width="20.109375" customWidth="1"/>
  </cols>
  <sheetData>
    <row r="1" spans="1:10" ht="59.25" customHeight="1" x14ac:dyDescent="0.25">
      <c r="A1" s="15" t="s">
        <v>193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ht="42.75" customHeight="1" x14ac:dyDescent="0.25">
      <c r="A2" s="2" t="s">
        <v>178</v>
      </c>
      <c r="B2" s="3" t="s">
        <v>177</v>
      </c>
      <c r="C2" s="3" t="s">
        <v>179</v>
      </c>
      <c r="D2" s="3" t="s">
        <v>180</v>
      </c>
      <c r="E2" s="3" t="s">
        <v>181</v>
      </c>
      <c r="F2" s="3" t="s">
        <v>182</v>
      </c>
      <c r="G2" s="3" t="s">
        <v>183</v>
      </c>
      <c r="H2" s="3" t="s">
        <v>184</v>
      </c>
      <c r="I2" s="3" t="s">
        <v>185</v>
      </c>
      <c r="J2" s="3" t="s">
        <v>186</v>
      </c>
    </row>
    <row r="3" spans="1:10" ht="13.2" x14ac:dyDescent="0.25">
      <c r="A3" s="4" t="s">
        <v>0</v>
      </c>
      <c r="B3" s="4" t="s">
        <v>1</v>
      </c>
      <c r="C3" s="14">
        <v>1842.2</v>
      </c>
      <c r="D3" s="5">
        <f>TRUNC((((C3/($C$91-$C$90))*$C$90)+C3),2)</f>
        <v>1906.49</v>
      </c>
      <c r="E3" s="6">
        <v>1</v>
      </c>
      <c r="F3" s="6"/>
      <c r="G3" s="6"/>
      <c r="H3" s="6"/>
      <c r="I3" s="6"/>
      <c r="J3" s="6"/>
    </row>
    <row r="4" spans="1:10" ht="26.4" x14ac:dyDescent="0.25">
      <c r="A4" s="4" t="s">
        <v>2</v>
      </c>
      <c r="B4" s="4" t="s">
        <v>3</v>
      </c>
      <c r="C4" s="14">
        <v>3540.6</v>
      </c>
      <c r="D4" s="5">
        <f t="shared" ref="D4:D89" si="0">((C4/($C$91-$C$90))*$C$90)+C4</f>
        <v>3664.17</v>
      </c>
      <c r="E4" s="6">
        <v>1</v>
      </c>
      <c r="F4" s="6"/>
      <c r="G4" s="6"/>
      <c r="H4" s="6"/>
      <c r="I4" s="6"/>
      <c r="J4" s="6"/>
    </row>
    <row r="5" spans="1:10" ht="13.2" x14ac:dyDescent="0.25">
      <c r="A5" s="4" t="s">
        <v>4</v>
      </c>
      <c r="B5" s="4" t="s">
        <v>5</v>
      </c>
      <c r="C5" s="14">
        <v>2222.59</v>
      </c>
      <c r="D5" s="5">
        <f t="shared" si="0"/>
        <v>2300.16</v>
      </c>
      <c r="E5" s="6">
        <v>1</v>
      </c>
      <c r="F5" s="6"/>
      <c r="G5" s="6"/>
      <c r="H5" s="6"/>
      <c r="I5" s="6"/>
      <c r="J5" s="6"/>
    </row>
    <row r="6" spans="1:10" ht="26.4" x14ac:dyDescent="0.25">
      <c r="A6" s="4" t="s">
        <v>6</v>
      </c>
      <c r="B6" s="4" t="s">
        <v>7</v>
      </c>
      <c r="C6" s="14">
        <v>551.15</v>
      </c>
      <c r="D6" s="5">
        <f t="shared" si="0"/>
        <v>570.39</v>
      </c>
      <c r="E6" s="6">
        <v>1</v>
      </c>
      <c r="F6" s="6"/>
      <c r="G6" s="6"/>
      <c r="H6" s="6"/>
      <c r="I6" s="6"/>
      <c r="J6" s="6"/>
    </row>
    <row r="7" spans="1:10" ht="13.2" x14ac:dyDescent="0.25">
      <c r="A7" s="4" t="s">
        <v>8</v>
      </c>
      <c r="B7" s="4" t="s">
        <v>9</v>
      </c>
      <c r="C7" s="14">
        <v>617.34</v>
      </c>
      <c r="D7" s="5">
        <f t="shared" si="0"/>
        <v>638.89</v>
      </c>
      <c r="E7" s="6">
        <v>1</v>
      </c>
      <c r="F7" s="6"/>
      <c r="G7" s="6"/>
      <c r="H7" s="6"/>
      <c r="I7" s="6"/>
      <c r="J7" s="6"/>
    </row>
    <row r="8" spans="1:10" ht="26.4" x14ac:dyDescent="0.25">
      <c r="A8" s="4" t="s">
        <v>10</v>
      </c>
      <c r="B8" s="4" t="s">
        <v>11</v>
      </c>
      <c r="C8" s="14">
        <v>2784.62</v>
      </c>
      <c r="D8" s="5">
        <f t="shared" si="0"/>
        <v>2881.8</v>
      </c>
      <c r="E8" s="6">
        <v>1</v>
      </c>
      <c r="F8" s="6"/>
      <c r="G8" s="6"/>
      <c r="H8" s="6"/>
      <c r="I8" s="6"/>
      <c r="J8" s="6"/>
    </row>
    <row r="9" spans="1:10" ht="13.2" x14ac:dyDescent="0.25">
      <c r="A9" s="4" t="s">
        <v>12</v>
      </c>
      <c r="B9" s="4" t="s">
        <v>13</v>
      </c>
      <c r="C9" s="14">
        <v>1287.58</v>
      </c>
      <c r="D9" s="5">
        <f t="shared" si="0"/>
        <v>1332.52</v>
      </c>
      <c r="E9" s="6">
        <v>1</v>
      </c>
      <c r="F9" s="6"/>
      <c r="G9" s="6"/>
      <c r="H9" s="6"/>
      <c r="I9" s="6"/>
      <c r="J9" s="6"/>
    </row>
    <row r="10" spans="1:10" ht="13.2" x14ac:dyDescent="0.25">
      <c r="A10" s="4" t="s">
        <v>14</v>
      </c>
      <c r="B10" s="4" t="s">
        <v>15</v>
      </c>
      <c r="C10" s="14">
        <v>4263.42</v>
      </c>
      <c r="D10" s="5">
        <f t="shared" si="0"/>
        <v>4412.21</v>
      </c>
      <c r="E10" s="6">
        <v>1</v>
      </c>
      <c r="F10" s="6"/>
      <c r="G10" s="6"/>
      <c r="H10" s="6"/>
      <c r="I10" s="6"/>
      <c r="J10" s="6"/>
    </row>
    <row r="11" spans="1:10" ht="13.2" x14ac:dyDescent="0.25">
      <c r="A11" s="4" t="s">
        <v>16</v>
      </c>
      <c r="B11" s="4" t="s">
        <v>17</v>
      </c>
      <c r="C11" s="14">
        <v>30582.46</v>
      </c>
      <c r="D11" s="5">
        <f t="shared" si="0"/>
        <v>31649.79</v>
      </c>
      <c r="E11" s="6">
        <v>1</v>
      </c>
      <c r="F11" s="6"/>
      <c r="G11" s="6"/>
      <c r="H11" s="6"/>
      <c r="I11" s="6"/>
      <c r="J11" s="6"/>
    </row>
    <row r="12" spans="1:10" ht="26.4" x14ac:dyDescent="0.25">
      <c r="A12" s="4" t="s">
        <v>18</v>
      </c>
      <c r="B12" s="4" t="s">
        <v>19</v>
      </c>
      <c r="C12" s="14">
        <v>153.38999999999999</v>
      </c>
      <c r="D12" s="5">
        <f t="shared" si="0"/>
        <v>158.74</v>
      </c>
      <c r="E12" s="6">
        <v>1</v>
      </c>
      <c r="F12" s="6"/>
      <c r="G12" s="6"/>
      <c r="H12" s="6"/>
      <c r="I12" s="6"/>
      <c r="J12" s="6"/>
    </row>
    <row r="13" spans="1:10" ht="13.2" x14ac:dyDescent="0.25">
      <c r="A13" s="4" t="s">
        <v>20</v>
      </c>
      <c r="B13" s="4" t="s">
        <v>21</v>
      </c>
      <c r="C13" s="14">
        <v>10456.700000000001</v>
      </c>
      <c r="D13" s="5">
        <f t="shared" si="0"/>
        <v>10821.64</v>
      </c>
      <c r="E13" s="6">
        <v>1</v>
      </c>
      <c r="F13" s="6"/>
      <c r="G13" s="6"/>
      <c r="H13" s="6"/>
      <c r="I13" s="6"/>
      <c r="J13" s="6"/>
    </row>
    <row r="14" spans="1:10" ht="13.2" x14ac:dyDescent="0.25">
      <c r="A14" s="4" t="s">
        <v>22</v>
      </c>
      <c r="B14" s="4" t="s">
        <v>23</v>
      </c>
      <c r="C14" s="14">
        <v>32592.5</v>
      </c>
      <c r="D14" s="5">
        <f t="shared" si="0"/>
        <v>33729.980000000003</v>
      </c>
      <c r="E14" s="6">
        <v>1</v>
      </c>
      <c r="F14" s="6"/>
      <c r="G14" s="6"/>
      <c r="H14" s="6"/>
      <c r="I14" s="6"/>
      <c r="J14" s="6"/>
    </row>
    <row r="15" spans="1:10" ht="13.2" x14ac:dyDescent="0.25">
      <c r="A15" s="4" t="s">
        <v>24</v>
      </c>
      <c r="B15" s="4" t="s">
        <v>25</v>
      </c>
      <c r="C15" s="14">
        <v>755.34</v>
      </c>
      <c r="D15" s="5">
        <f t="shared" si="0"/>
        <v>781.7</v>
      </c>
      <c r="E15" s="6">
        <v>1</v>
      </c>
      <c r="F15" s="6"/>
      <c r="G15" s="6"/>
      <c r="H15" s="6"/>
      <c r="I15" s="6"/>
      <c r="J15" s="6"/>
    </row>
    <row r="16" spans="1:10" ht="13.2" x14ac:dyDescent="0.25">
      <c r="A16" s="4" t="s">
        <v>26</v>
      </c>
      <c r="B16" s="4" t="s">
        <v>27</v>
      </c>
      <c r="C16" s="14">
        <v>1624.73</v>
      </c>
      <c r="D16" s="5">
        <f t="shared" si="0"/>
        <v>1681.43</v>
      </c>
      <c r="E16" s="6">
        <v>1</v>
      </c>
      <c r="F16" s="6"/>
      <c r="G16" s="6"/>
      <c r="H16" s="6"/>
      <c r="I16" s="6"/>
      <c r="J16" s="6"/>
    </row>
    <row r="17" spans="1:10" ht="26.4" x14ac:dyDescent="0.25">
      <c r="A17" s="4" t="s">
        <v>28</v>
      </c>
      <c r="B17" s="4" t="s">
        <v>29</v>
      </c>
      <c r="C17" s="14">
        <v>2181.9499999999998</v>
      </c>
      <c r="D17" s="5">
        <f t="shared" si="0"/>
        <v>2258.1</v>
      </c>
      <c r="E17" s="6">
        <v>1</v>
      </c>
      <c r="F17" s="6"/>
      <c r="G17" s="6"/>
      <c r="H17" s="6"/>
      <c r="I17" s="6"/>
      <c r="J17" s="6"/>
    </row>
    <row r="18" spans="1:10" ht="13.2" x14ac:dyDescent="0.25">
      <c r="A18" s="4" t="s">
        <v>30</v>
      </c>
      <c r="B18" s="4" t="s">
        <v>31</v>
      </c>
      <c r="C18" s="14">
        <v>1483.68</v>
      </c>
      <c r="D18" s="5">
        <f t="shared" si="0"/>
        <v>1535.46</v>
      </c>
      <c r="E18" s="6">
        <v>1</v>
      </c>
      <c r="F18" s="6"/>
      <c r="G18" s="6"/>
      <c r="H18" s="6"/>
      <c r="I18" s="6"/>
      <c r="J18" s="6"/>
    </row>
    <row r="19" spans="1:10" ht="13.2" x14ac:dyDescent="0.25">
      <c r="A19" s="4" t="s">
        <v>32</v>
      </c>
      <c r="B19" s="4" t="s">
        <v>33</v>
      </c>
      <c r="C19" s="14">
        <v>4501.66</v>
      </c>
      <c r="D19" s="5">
        <f t="shared" si="0"/>
        <v>4658.7700000000004</v>
      </c>
      <c r="E19" s="6">
        <v>1</v>
      </c>
      <c r="F19" s="6"/>
      <c r="G19" s="6"/>
      <c r="H19" s="6"/>
      <c r="I19" s="6"/>
      <c r="J19" s="6"/>
    </row>
    <row r="20" spans="1:10" ht="13.2" x14ac:dyDescent="0.25">
      <c r="A20" s="4" t="s">
        <v>34</v>
      </c>
      <c r="B20" s="4" t="s">
        <v>35</v>
      </c>
      <c r="C20" s="14">
        <v>301.2</v>
      </c>
      <c r="D20" s="5">
        <f t="shared" si="0"/>
        <v>311.70999999999998</v>
      </c>
      <c r="E20" s="6">
        <v>1</v>
      </c>
      <c r="F20" s="6"/>
      <c r="G20" s="6"/>
      <c r="H20" s="6"/>
      <c r="I20" s="6"/>
      <c r="J20" s="6"/>
    </row>
    <row r="21" spans="1:10" ht="13.2" x14ac:dyDescent="0.25">
      <c r="A21" s="4" t="s">
        <v>36</v>
      </c>
      <c r="B21" s="4" t="s">
        <v>37</v>
      </c>
      <c r="C21" s="14">
        <v>13642.89</v>
      </c>
      <c r="D21" s="5">
        <f t="shared" si="0"/>
        <v>14119.03</v>
      </c>
      <c r="E21" s="6"/>
      <c r="F21" s="6">
        <v>1</v>
      </c>
      <c r="G21" s="6"/>
      <c r="H21" s="6"/>
      <c r="I21" s="6"/>
      <c r="J21" s="6"/>
    </row>
    <row r="22" spans="1:10" ht="13.2" x14ac:dyDescent="0.25">
      <c r="A22" s="4" t="s">
        <v>38</v>
      </c>
      <c r="B22" s="4" t="s">
        <v>39</v>
      </c>
      <c r="C22" s="14">
        <v>20727.23</v>
      </c>
      <c r="D22" s="5">
        <f t="shared" si="0"/>
        <v>21450.61</v>
      </c>
      <c r="E22" s="6">
        <v>1</v>
      </c>
      <c r="F22" s="6"/>
      <c r="G22" s="6"/>
      <c r="H22" s="6"/>
      <c r="I22" s="6"/>
      <c r="J22" s="6"/>
    </row>
    <row r="23" spans="1:10" ht="26.4" x14ac:dyDescent="0.25">
      <c r="A23" s="4" t="s">
        <v>40</v>
      </c>
      <c r="B23" s="4" t="s">
        <v>41</v>
      </c>
      <c r="C23" s="14">
        <v>4770.7</v>
      </c>
      <c r="D23" s="5">
        <f t="shared" si="0"/>
        <v>4937.2</v>
      </c>
      <c r="E23" s="6"/>
      <c r="F23" s="6">
        <v>1</v>
      </c>
      <c r="G23" s="6"/>
      <c r="H23" s="6"/>
      <c r="I23" s="6"/>
      <c r="J23" s="6"/>
    </row>
    <row r="24" spans="1:10" ht="26.4" x14ac:dyDescent="0.25">
      <c r="A24" s="4" t="s">
        <v>42</v>
      </c>
      <c r="B24" s="4" t="s">
        <v>43</v>
      </c>
      <c r="C24" s="14">
        <v>8059.05</v>
      </c>
      <c r="D24" s="5">
        <f t="shared" si="0"/>
        <v>8340.31</v>
      </c>
      <c r="E24" s="6"/>
      <c r="F24" s="6">
        <v>1</v>
      </c>
      <c r="G24" s="6"/>
      <c r="H24" s="6"/>
      <c r="I24" s="6"/>
      <c r="J24" s="6"/>
    </row>
    <row r="25" spans="1:10" ht="13.2" x14ac:dyDescent="0.25">
      <c r="A25" s="4" t="s">
        <v>44</v>
      </c>
      <c r="B25" s="4" t="s">
        <v>45</v>
      </c>
      <c r="C25" s="14">
        <v>48900</v>
      </c>
      <c r="D25" s="5">
        <f t="shared" si="0"/>
        <v>50606.61</v>
      </c>
      <c r="E25" s="6"/>
      <c r="F25" s="6"/>
      <c r="G25" s="6">
        <v>1</v>
      </c>
      <c r="H25" s="6"/>
      <c r="I25" s="6"/>
      <c r="J25" s="6"/>
    </row>
    <row r="26" spans="1:10" ht="26.4" x14ac:dyDescent="0.25">
      <c r="A26" s="4" t="s">
        <v>46</v>
      </c>
      <c r="B26" s="4" t="s">
        <v>47</v>
      </c>
      <c r="C26" s="14">
        <v>45800</v>
      </c>
      <c r="D26" s="5">
        <f t="shared" si="0"/>
        <v>47398.42</v>
      </c>
      <c r="E26" s="6"/>
      <c r="F26" s="6"/>
      <c r="G26" s="6">
        <v>1</v>
      </c>
      <c r="H26" s="6"/>
      <c r="I26" s="6"/>
      <c r="J26" s="6"/>
    </row>
    <row r="27" spans="1:10" ht="13.2" x14ac:dyDescent="0.25">
      <c r="A27" s="4" t="s">
        <v>48</v>
      </c>
      <c r="B27" s="4" t="s">
        <v>49</v>
      </c>
      <c r="C27" s="14">
        <v>22600</v>
      </c>
      <c r="D27" s="5">
        <f t="shared" si="0"/>
        <v>23388.74</v>
      </c>
      <c r="E27" s="6"/>
      <c r="F27" s="6"/>
      <c r="G27" s="6">
        <v>1</v>
      </c>
      <c r="H27" s="6"/>
      <c r="I27" s="6"/>
      <c r="J27" s="6"/>
    </row>
    <row r="28" spans="1:10" ht="13.2" x14ac:dyDescent="0.25">
      <c r="A28" s="4" t="s">
        <v>50</v>
      </c>
      <c r="B28" s="4" t="s">
        <v>51</v>
      </c>
      <c r="C28" s="14">
        <v>11450</v>
      </c>
      <c r="D28" s="5">
        <f t="shared" si="0"/>
        <v>11849.61</v>
      </c>
      <c r="E28" s="6"/>
      <c r="F28" s="6"/>
      <c r="G28" s="6">
        <v>1</v>
      </c>
      <c r="H28" s="6"/>
      <c r="I28" s="6"/>
      <c r="J28" s="6"/>
    </row>
    <row r="29" spans="1:10" ht="13.2" x14ac:dyDescent="0.25">
      <c r="A29" s="4" t="s">
        <v>52</v>
      </c>
      <c r="B29" s="4" t="s">
        <v>53</v>
      </c>
      <c r="C29" s="14">
        <v>45500</v>
      </c>
      <c r="D29" s="5">
        <f t="shared" si="0"/>
        <v>47087.95</v>
      </c>
      <c r="E29" s="6"/>
      <c r="F29" s="6"/>
      <c r="G29" s="6">
        <v>1</v>
      </c>
      <c r="H29" s="6"/>
      <c r="I29" s="6"/>
      <c r="J29" s="6"/>
    </row>
    <row r="30" spans="1:10" ht="13.2" x14ac:dyDescent="0.25">
      <c r="A30" s="4" t="s">
        <v>54</v>
      </c>
      <c r="B30" s="4" t="s">
        <v>55</v>
      </c>
      <c r="C30" s="14">
        <v>4185.5</v>
      </c>
      <c r="D30" s="5">
        <f t="shared" si="0"/>
        <v>4331.57</v>
      </c>
      <c r="E30" s="6"/>
      <c r="F30" s="6">
        <v>1</v>
      </c>
      <c r="G30" s="6"/>
      <c r="H30" s="6"/>
      <c r="I30" s="6"/>
      <c r="J30" s="6"/>
    </row>
    <row r="31" spans="1:10" ht="13.2" x14ac:dyDescent="0.25">
      <c r="A31" s="4" t="s">
        <v>56</v>
      </c>
      <c r="B31" s="4" t="s">
        <v>57</v>
      </c>
      <c r="C31" s="14">
        <v>840.39</v>
      </c>
      <c r="D31" s="5">
        <f t="shared" si="0"/>
        <v>869.72</v>
      </c>
      <c r="E31" s="6"/>
      <c r="F31" s="6">
        <v>1</v>
      </c>
      <c r="G31" s="6"/>
      <c r="H31" s="6"/>
      <c r="I31" s="6"/>
      <c r="J31" s="6"/>
    </row>
    <row r="32" spans="1:10" ht="13.2" x14ac:dyDescent="0.25">
      <c r="A32" s="4" t="s">
        <v>58</v>
      </c>
      <c r="B32" s="4" t="s">
        <v>59</v>
      </c>
      <c r="C32" s="14">
        <v>61635</v>
      </c>
      <c r="D32" s="5">
        <f t="shared" si="0"/>
        <v>63786.07</v>
      </c>
      <c r="E32" s="6"/>
      <c r="F32" s="6">
        <v>1</v>
      </c>
      <c r="G32" s="6"/>
      <c r="H32" s="6"/>
      <c r="I32" s="6"/>
      <c r="J32" s="6"/>
    </row>
    <row r="33" spans="1:10" ht="26.4" x14ac:dyDescent="0.25">
      <c r="A33" s="4" t="s">
        <v>60</v>
      </c>
      <c r="B33" s="4" t="s">
        <v>61</v>
      </c>
      <c r="C33" s="14">
        <v>318.26</v>
      </c>
      <c r="D33" s="5">
        <f t="shared" si="0"/>
        <v>329.37</v>
      </c>
      <c r="E33" s="6"/>
      <c r="F33" s="6">
        <v>1</v>
      </c>
      <c r="G33" s="6"/>
      <c r="H33" s="6"/>
      <c r="I33" s="6"/>
      <c r="J33" s="6"/>
    </row>
    <row r="34" spans="1:10" ht="26.4" x14ac:dyDescent="0.25">
      <c r="A34" s="4" t="s">
        <v>62</v>
      </c>
      <c r="B34" s="4" t="s">
        <v>63</v>
      </c>
      <c r="C34" s="14">
        <v>526.98</v>
      </c>
      <c r="D34" s="5">
        <f t="shared" si="0"/>
        <v>545.37</v>
      </c>
      <c r="E34" s="6"/>
      <c r="F34" s="6"/>
      <c r="G34" s="6">
        <v>1</v>
      </c>
      <c r="H34" s="6"/>
      <c r="I34" s="6"/>
      <c r="J34" s="6"/>
    </row>
    <row r="35" spans="1:10" ht="26.4" x14ac:dyDescent="0.25">
      <c r="A35" s="4" t="s">
        <v>64</v>
      </c>
      <c r="B35" s="4" t="s">
        <v>65</v>
      </c>
      <c r="C35" s="14">
        <v>362.4</v>
      </c>
      <c r="D35" s="5">
        <f t="shared" si="0"/>
        <v>375.05</v>
      </c>
      <c r="E35" s="6"/>
      <c r="F35" s="6"/>
      <c r="G35" s="6">
        <v>1</v>
      </c>
      <c r="H35" s="6"/>
      <c r="I35" s="6"/>
      <c r="J35" s="6"/>
    </row>
    <row r="36" spans="1:10" ht="13.2" x14ac:dyDescent="0.25">
      <c r="A36" s="4" t="s">
        <v>66</v>
      </c>
      <c r="B36" s="4" t="s">
        <v>67</v>
      </c>
      <c r="C36" s="14">
        <v>593.85</v>
      </c>
      <c r="D36" s="5">
        <f t="shared" si="0"/>
        <v>614.58000000000004</v>
      </c>
      <c r="E36" s="6"/>
      <c r="F36" s="6"/>
      <c r="G36" s="6">
        <v>1</v>
      </c>
      <c r="H36" s="6"/>
      <c r="I36" s="6"/>
      <c r="J36" s="6"/>
    </row>
    <row r="37" spans="1:10" ht="26.4" x14ac:dyDescent="0.25">
      <c r="A37" s="4" t="s">
        <v>68</v>
      </c>
      <c r="B37" s="4" t="s">
        <v>69</v>
      </c>
      <c r="C37" s="14">
        <v>8596.68</v>
      </c>
      <c r="D37" s="5">
        <f t="shared" si="0"/>
        <v>8896.7000000000007</v>
      </c>
      <c r="E37" s="6"/>
      <c r="F37" s="6"/>
      <c r="G37" s="6">
        <v>1</v>
      </c>
      <c r="H37" s="6"/>
      <c r="I37" s="6"/>
      <c r="J37" s="6"/>
    </row>
    <row r="38" spans="1:10" ht="13.2" x14ac:dyDescent="0.25">
      <c r="A38" s="4" t="s">
        <v>70</v>
      </c>
      <c r="B38" s="4" t="s">
        <v>71</v>
      </c>
      <c r="C38" s="14">
        <v>178333.38</v>
      </c>
      <c r="D38" s="5">
        <f t="shared" si="0"/>
        <v>184557.23</v>
      </c>
      <c r="E38" s="6"/>
      <c r="F38" s="6"/>
      <c r="G38" s="6">
        <v>1</v>
      </c>
      <c r="H38" s="6"/>
      <c r="I38" s="6"/>
      <c r="J38" s="6"/>
    </row>
    <row r="39" spans="1:10" ht="26.4" x14ac:dyDescent="0.25">
      <c r="A39" s="4" t="s">
        <v>72</v>
      </c>
      <c r="B39" s="4" t="s">
        <v>73</v>
      </c>
      <c r="C39" s="14">
        <v>2703.62</v>
      </c>
      <c r="D39" s="5">
        <f t="shared" si="0"/>
        <v>2797.98</v>
      </c>
      <c r="E39" s="6"/>
      <c r="F39" s="6"/>
      <c r="G39" s="6">
        <v>1</v>
      </c>
      <c r="H39" s="6"/>
      <c r="I39" s="6"/>
      <c r="J39" s="6"/>
    </row>
    <row r="40" spans="1:10" ht="26.4" x14ac:dyDescent="0.25">
      <c r="A40" s="4" t="s">
        <v>74</v>
      </c>
      <c r="B40" s="4" t="s">
        <v>75</v>
      </c>
      <c r="C40" s="14">
        <v>1300.75</v>
      </c>
      <c r="D40" s="5">
        <f t="shared" si="0"/>
        <v>1346.15</v>
      </c>
      <c r="E40" s="6"/>
      <c r="F40" s="6"/>
      <c r="G40" s="6">
        <v>1</v>
      </c>
      <c r="H40" s="6"/>
      <c r="I40" s="6"/>
      <c r="J40" s="6"/>
    </row>
    <row r="41" spans="1:10" ht="13.2" x14ac:dyDescent="0.25">
      <c r="A41" s="4" t="s">
        <v>76</v>
      </c>
      <c r="B41" s="4" t="s">
        <v>77</v>
      </c>
      <c r="C41" s="14">
        <v>15912.45</v>
      </c>
      <c r="D41" s="5">
        <f t="shared" si="0"/>
        <v>16467.8</v>
      </c>
      <c r="E41" s="6"/>
      <c r="F41" s="6"/>
      <c r="G41" s="6"/>
      <c r="H41" s="6">
        <v>1</v>
      </c>
      <c r="I41" s="6"/>
      <c r="J41" s="6"/>
    </row>
    <row r="42" spans="1:10" ht="26.4" x14ac:dyDescent="0.25">
      <c r="A42" s="4" t="s">
        <v>78</v>
      </c>
      <c r="B42" s="4" t="s">
        <v>79</v>
      </c>
      <c r="C42" s="14">
        <v>20971.82</v>
      </c>
      <c r="D42" s="5">
        <f t="shared" si="0"/>
        <v>21703.74</v>
      </c>
      <c r="E42" s="6"/>
      <c r="F42" s="6"/>
      <c r="G42" s="6"/>
      <c r="H42" s="6">
        <v>1</v>
      </c>
      <c r="I42" s="6"/>
      <c r="J42" s="6"/>
    </row>
    <row r="43" spans="1:10" ht="13.2" x14ac:dyDescent="0.25">
      <c r="A43" s="4" t="s">
        <v>80</v>
      </c>
      <c r="B43" s="4" t="s">
        <v>81</v>
      </c>
      <c r="C43" s="14">
        <v>30027.96</v>
      </c>
      <c r="D43" s="5">
        <f t="shared" si="0"/>
        <v>31075.94</v>
      </c>
      <c r="E43" s="6"/>
      <c r="F43" s="6"/>
      <c r="G43" s="6"/>
      <c r="H43" s="6">
        <v>1</v>
      </c>
      <c r="I43" s="6"/>
      <c r="J43" s="6"/>
    </row>
    <row r="44" spans="1:10" ht="26.4" x14ac:dyDescent="0.25">
      <c r="A44" s="4" t="s">
        <v>82</v>
      </c>
      <c r="B44" s="4" t="s">
        <v>83</v>
      </c>
      <c r="C44" s="14">
        <v>48953.38</v>
      </c>
      <c r="D44" s="5">
        <f t="shared" si="0"/>
        <v>50661.86</v>
      </c>
      <c r="E44" s="6"/>
      <c r="F44" s="6"/>
      <c r="G44" s="6"/>
      <c r="H44" s="6">
        <v>1</v>
      </c>
      <c r="I44" s="6"/>
      <c r="J44" s="6"/>
    </row>
    <row r="45" spans="1:10" ht="26.4" x14ac:dyDescent="0.25">
      <c r="A45" s="4" t="s">
        <v>84</v>
      </c>
      <c r="B45" s="4" t="s">
        <v>85</v>
      </c>
      <c r="C45" s="14">
        <v>47888.3</v>
      </c>
      <c r="D45" s="5">
        <f t="shared" si="0"/>
        <v>49559.6</v>
      </c>
      <c r="E45" s="6"/>
      <c r="F45" s="6"/>
      <c r="G45" s="6"/>
      <c r="H45" s="6"/>
      <c r="I45" s="6">
        <v>1</v>
      </c>
      <c r="J45" s="6"/>
    </row>
    <row r="46" spans="1:10" ht="26.4" x14ac:dyDescent="0.25">
      <c r="A46" s="4" t="s">
        <v>86</v>
      </c>
      <c r="B46" s="4" t="s">
        <v>87</v>
      </c>
      <c r="C46" s="14">
        <v>61097.11</v>
      </c>
      <c r="D46" s="5">
        <f t="shared" si="0"/>
        <v>63229.4</v>
      </c>
      <c r="E46" s="6"/>
      <c r="F46" s="6"/>
      <c r="G46" s="6"/>
      <c r="H46" s="6"/>
      <c r="I46" s="6">
        <v>1</v>
      </c>
      <c r="J46" s="6"/>
    </row>
    <row r="47" spans="1:10" ht="26.4" x14ac:dyDescent="0.25">
      <c r="A47" s="4" t="s">
        <v>88</v>
      </c>
      <c r="B47" s="4" t="s">
        <v>89</v>
      </c>
      <c r="C47" s="14">
        <v>27067.95</v>
      </c>
      <c r="D47" s="5">
        <f t="shared" si="0"/>
        <v>28012.62</v>
      </c>
      <c r="E47" s="6"/>
      <c r="F47" s="6"/>
      <c r="G47" s="6"/>
      <c r="H47" s="6"/>
      <c r="I47" s="6">
        <v>1</v>
      </c>
      <c r="J47" s="6"/>
    </row>
    <row r="48" spans="1:10" ht="13.2" x14ac:dyDescent="0.25">
      <c r="A48" s="4" t="s">
        <v>90</v>
      </c>
      <c r="B48" s="4" t="s">
        <v>91</v>
      </c>
      <c r="C48" s="14">
        <v>5676.38</v>
      </c>
      <c r="D48" s="5">
        <f t="shared" si="0"/>
        <v>5874.49</v>
      </c>
      <c r="E48" s="6"/>
      <c r="F48" s="6"/>
      <c r="G48" s="6"/>
      <c r="H48" s="6"/>
      <c r="I48" s="6">
        <v>1</v>
      </c>
      <c r="J48" s="6"/>
    </row>
    <row r="49" spans="1:10" ht="13.2" x14ac:dyDescent="0.25">
      <c r="A49" s="4" t="s">
        <v>92</v>
      </c>
      <c r="B49" s="4" t="s">
        <v>93</v>
      </c>
      <c r="C49" s="14">
        <v>8318.6200000000008</v>
      </c>
      <c r="D49" s="5">
        <f t="shared" si="0"/>
        <v>8608.94</v>
      </c>
      <c r="E49" s="6"/>
      <c r="F49" s="6"/>
      <c r="G49" s="6"/>
      <c r="H49" s="6">
        <v>1</v>
      </c>
      <c r="I49" s="6"/>
      <c r="J49" s="6"/>
    </row>
    <row r="50" spans="1:10" ht="26.4" x14ac:dyDescent="0.25">
      <c r="A50" s="4" t="s">
        <v>94</v>
      </c>
      <c r="B50" s="4" t="s">
        <v>95</v>
      </c>
      <c r="C50" s="14">
        <v>6978.8</v>
      </c>
      <c r="D50" s="5">
        <f t="shared" si="0"/>
        <v>7222.36</v>
      </c>
      <c r="E50" s="6"/>
      <c r="F50" s="6"/>
      <c r="G50" s="6"/>
      <c r="H50" s="6">
        <v>1</v>
      </c>
      <c r="I50" s="6"/>
      <c r="J50" s="6"/>
    </row>
    <row r="51" spans="1:10" ht="26.4" x14ac:dyDescent="0.25">
      <c r="A51" s="4" t="s">
        <v>96</v>
      </c>
      <c r="B51" s="4" t="s">
        <v>97</v>
      </c>
      <c r="C51" s="14">
        <v>6029.48</v>
      </c>
      <c r="D51" s="5">
        <f t="shared" si="0"/>
        <v>6239.91</v>
      </c>
      <c r="E51" s="6"/>
      <c r="F51" s="6"/>
      <c r="G51" s="6"/>
      <c r="H51" s="6">
        <v>1</v>
      </c>
      <c r="I51" s="6"/>
      <c r="J51" s="6"/>
    </row>
    <row r="52" spans="1:10" ht="13.2" x14ac:dyDescent="0.25">
      <c r="A52" s="4" t="s">
        <v>98</v>
      </c>
      <c r="B52" s="4" t="s">
        <v>99</v>
      </c>
      <c r="C52" s="14">
        <v>1438.57</v>
      </c>
      <c r="D52" s="5">
        <f t="shared" si="0"/>
        <v>1488.78</v>
      </c>
      <c r="E52" s="6"/>
      <c r="F52" s="6"/>
      <c r="G52" s="6"/>
      <c r="H52" s="6">
        <v>1</v>
      </c>
      <c r="I52" s="6"/>
      <c r="J52" s="6"/>
    </row>
    <row r="53" spans="1:10" ht="13.2" x14ac:dyDescent="0.25">
      <c r="A53" s="4" t="s">
        <v>100</v>
      </c>
      <c r="B53" s="4" t="s">
        <v>101</v>
      </c>
      <c r="C53" s="14">
        <v>1450.05</v>
      </c>
      <c r="D53" s="5">
        <f t="shared" si="0"/>
        <v>1500.66</v>
      </c>
      <c r="E53" s="6"/>
      <c r="F53" s="6"/>
      <c r="G53" s="6"/>
      <c r="H53" s="6">
        <v>1</v>
      </c>
      <c r="I53" s="6"/>
      <c r="J53" s="6"/>
    </row>
    <row r="54" spans="1:10" ht="13.2" x14ac:dyDescent="0.25">
      <c r="A54" s="4" t="s">
        <v>102</v>
      </c>
      <c r="B54" s="4" t="s">
        <v>103</v>
      </c>
      <c r="C54" s="14">
        <v>53640.52</v>
      </c>
      <c r="D54" s="5">
        <f t="shared" si="0"/>
        <v>55512.58</v>
      </c>
      <c r="E54" s="6"/>
      <c r="F54" s="6"/>
      <c r="G54" s="6"/>
      <c r="H54" s="6">
        <v>1</v>
      </c>
      <c r="I54" s="6"/>
      <c r="J54" s="6"/>
    </row>
    <row r="55" spans="1:10" ht="26.4" x14ac:dyDescent="0.25">
      <c r="A55" s="4" t="s">
        <v>104</v>
      </c>
      <c r="B55" s="4" t="s">
        <v>105</v>
      </c>
      <c r="C55" s="14">
        <v>11699.9</v>
      </c>
      <c r="D55" s="5">
        <f t="shared" si="0"/>
        <v>12108.23</v>
      </c>
      <c r="E55" s="6"/>
      <c r="F55" s="6"/>
      <c r="G55" s="6"/>
      <c r="H55" s="6">
        <v>1</v>
      </c>
      <c r="I55" s="6"/>
      <c r="J55" s="6"/>
    </row>
    <row r="56" spans="1:10" ht="13.2" x14ac:dyDescent="0.25">
      <c r="A56" s="4" t="s">
        <v>106</v>
      </c>
      <c r="B56" s="4" t="s">
        <v>107</v>
      </c>
      <c r="C56" s="14">
        <v>1733.71</v>
      </c>
      <c r="D56" s="5">
        <f t="shared" si="0"/>
        <v>1794.22</v>
      </c>
      <c r="E56" s="6"/>
      <c r="F56" s="6"/>
      <c r="G56" s="6"/>
      <c r="H56" s="6">
        <v>1</v>
      </c>
      <c r="I56" s="6"/>
      <c r="J56" s="6"/>
    </row>
    <row r="57" spans="1:10" ht="13.2" x14ac:dyDescent="0.25">
      <c r="A57" s="4" t="s">
        <v>108</v>
      </c>
      <c r="B57" s="4" t="s">
        <v>109</v>
      </c>
      <c r="C57" s="14">
        <v>633.74</v>
      </c>
      <c r="D57" s="5">
        <f t="shared" si="0"/>
        <v>655.86</v>
      </c>
      <c r="E57" s="6"/>
      <c r="F57" s="6"/>
      <c r="G57" s="6"/>
      <c r="H57" s="6">
        <v>1</v>
      </c>
      <c r="I57" s="6"/>
      <c r="J57" s="6"/>
    </row>
    <row r="58" spans="1:10" ht="13.2" x14ac:dyDescent="0.25">
      <c r="A58" s="4" t="s">
        <v>110</v>
      </c>
      <c r="B58" s="4" t="s">
        <v>111</v>
      </c>
      <c r="C58" s="14">
        <v>8233.39</v>
      </c>
      <c r="D58" s="5">
        <f t="shared" si="0"/>
        <v>8520.74</v>
      </c>
      <c r="E58" s="6"/>
      <c r="F58" s="6"/>
      <c r="G58" s="6"/>
      <c r="H58" s="6">
        <v>1</v>
      </c>
      <c r="I58" s="6"/>
      <c r="J58" s="6"/>
    </row>
    <row r="59" spans="1:10" ht="26.4" x14ac:dyDescent="0.25">
      <c r="A59" s="4" t="s">
        <v>112</v>
      </c>
      <c r="B59" s="4" t="s">
        <v>113</v>
      </c>
      <c r="C59" s="14">
        <v>2222.2800000000002</v>
      </c>
      <c r="D59" s="5">
        <f t="shared" si="0"/>
        <v>2299.84</v>
      </c>
      <c r="E59" s="6"/>
      <c r="F59" s="6"/>
      <c r="G59" s="6"/>
      <c r="H59" s="6"/>
      <c r="I59" s="6">
        <v>1</v>
      </c>
      <c r="J59" s="6"/>
    </row>
    <row r="60" spans="1:10" ht="13.2" x14ac:dyDescent="0.25">
      <c r="A60" s="4" t="s">
        <v>114</v>
      </c>
      <c r="B60" s="4" t="s">
        <v>115</v>
      </c>
      <c r="C60" s="14">
        <v>20830.27</v>
      </c>
      <c r="D60" s="5">
        <f t="shared" si="0"/>
        <v>21557.25</v>
      </c>
      <c r="E60" s="6"/>
      <c r="F60" s="6"/>
      <c r="G60" s="6"/>
      <c r="H60" s="6"/>
      <c r="I60" s="6">
        <v>1</v>
      </c>
      <c r="J60" s="6"/>
    </row>
    <row r="61" spans="1:10" ht="26.4" x14ac:dyDescent="0.25">
      <c r="A61" s="4" t="s">
        <v>116</v>
      </c>
      <c r="B61" s="4" t="s">
        <v>117</v>
      </c>
      <c r="C61" s="14">
        <v>3103.91</v>
      </c>
      <c r="D61" s="5">
        <f t="shared" si="0"/>
        <v>3212.24</v>
      </c>
      <c r="E61" s="6"/>
      <c r="F61" s="6"/>
      <c r="G61" s="6"/>
      <c r="H61" s="6"/>
      <c r="I61" s="6">
        <v>1</v>
      </c>
      <c r="J61" s="6"/>
    </row>
    <row r="62" spans="1:10" ht="13.2" x14ac:dyDescent="0.25">
      <c r="A62" s="4" t="s">
        <v>118</v>
      </c>
      <c r="B62" s="4" t="s">
        <v>119</v>
      </c>
      <c r="C62" s="14">
        <v>6740.33</v>
      </c>
      <c r="D62" s="5">
        <f t="shared" si="0"/>
        <v>6975.57</v>
      </c>
      <c r="E62" s="6"/>
      <c r="F62" s="6"/>
      <c r="G62" s="6"/>
      <c r="H62" s="6"/>
      <c r="I62" s="6">
        <v>1</v>
      </c>
      <c r="J62" s="6"/>
    </row>
    <row r="63" spans="1:10" ht="13.2" x14ac:dyDescent="0.25">
      <c r="A63" s="4" t="s">
        <v>120</v>
      </c>
      <c r="B63" s="4" t="s">
        <v>121</v>
      </c>
      <c r="C63" s="14">
        <v>1199.72</v>
      </c>
      <c r="D63" s="5">
        <f t="shared" si="0"/>
        <v>1241.5899999999999</v>
      </c>
      <c r="E63" s="6"/>
      <c r="F63" s="6"/>
      <c r="G63" s="6"/>
      <c r="H63" s="6"/>
      <c r="I63" s="6"/>
      <c r="J63" s="6">
        <v>1</v>
      </c>
    </row>
    <row r="64" spans="1:10" ht="26.4" x14ac:dyDescent="0.25">
      <c r="A64" s="4" t="s">
        <v>122</v>
      </c>
      <c r="B64" s="4" t="s">
        <v>123</v>
      </c>
      <c r="C64" s="14">
        <v>832.8</v>
      </c>
      <c r="D64" s="5">
        <f t="shared" si="0"/>
        <v>861.86</v>
      </c>
      <c r="E64" s="6"/>
      <c r="F64" s="6"/>
      <c r="G64" s="6"/>
      <c r="H64" s="6"/>
      <c r="I64" s="6"/>
      <c r="J64" s="6">
        <v>1</v>
      </c>
    </row>
    <row r="65" spans="1:10" ht="13.2" x14ac:dyDescent="0.25">
      <c r="A65" s="4" t="s">
        <v>124</v>
      </c>
      <c r="B65" s="4" t="s">
        <v>125</v>
      </c>
      <c r="C65" s="14">
        <v>674.23</v>
      </c>
      <c r="D65" s="5">
        <f t="shared" si="0"/>
        <v>697.76</v>
      </c>
      <c r="E65" s="6"/>
      <c r="F65" s="6"/>
      <c r="G65" s="6"/>
      <c r="H65" s="6"/>
      <c r="I65" s="6"/>
      <c r="J65" s="6">
        <v>1</v>
      </c>
    </row>
    <row r="66" spans="1:10" ht="13.2" x14ac:dyDescent="0.25">
      <c r="A66" s="4" t="s">
        <v>126</v>
      </c>
      <c r="B66" s="4" t="s">
        <v>127</v>
      </c>
      <c r="C66" s="14">
        <v>9625.43</v>
      </c>
      <c r="D66" s="5">
        <f t="shared" si="0"/>
        <v>9961.36</v>
      </c>
      <c r="E66" s="6"/>
      <c r="F66" s="6"/>
      <c r="G66" s="6"/>
      <c r="H66" s="6"/>
      <c r="I66" s="6"/>
      <c r="J66" s="6">
        <v>1</v>
      </c>
    </row>
    <row r="67" spans="1:10" ht="13.2" x14ac:dyDescent="0.25">
      <c r="A67" s="4" t="s">
        <v>128</v>
      </c>
      <c r="B67" s="4" t="s">
        <v>129</v>
      </c>
      <c r="C67" s="14">
        <v>6877.8</v>
      </c>
      <c r="D67" s="5">
        <f t="shared" si="0"/>
        <v>7117.84</v>
      </c>
      <c r="E67" s="6"/>
      <c r="F67" s="6"/>
      <c r="G67" s="6"/>
      <c r="H67" s="6"/>
      <c r="I67" s="6"/>
      <c r="J67" s="6">
        <v>1</v>
      </c>
    </row>
    <row r="68" spans="1:10" ht="13.2" x14ac:dyDescent="0.25">
      <c r="A68" s="4" t="s">
        <v>130</v>
      </c>
      <c r="B68" s="4" t="s">
        <v>131</v>
      </c>
      <c r="C68" s="14">
        <v>699.13</v>
      </c>
      <c r="D68" s="5">
        <f t="shared" si="0"/>
        <v>723.53</v>
      </c>
      <c r="E68" s="6"/>
      <c r="F68" s="6"/>
      <c r="G68" s="6"/>
      <c r="H68" s="6"/>
      <c r="I68" s="6"/>
      <c r="J68" s="6">
        <v>1</v>
      </c>
    </row>
    <row r="69" spans="1:10" ht="13.2" x14ac:dyDescent="0.25">
      <c r="A69" s="4" t="s">
        <v>132</v>
      </c>
      <c r="B69" s="4" t="s">
        <v>133</v>
      </c>
      <c r="C69" s="14">
        <v>2975.87</v>
      </c>
      <c r="D69" s="5">
        <f t="shared" si="0"/>
        <v>3079.73</v>
      </c>
      <c r="E69" s="6"/>
      <c r="F69" s="6"/>
      <c r="G69" s="6"/>
      <c r="H69" s="6"/>
      <c r="I69" s="6"/>
      <c r="J69" s="6">
        <v>1</v>
      </c>
    </row>
    <row r="70" spans="1:10" ht="13.2" x14ac:dyDescent="0.25">
      <c r="A70" s="4" t="s">
        <v>134</v>
      </c>
      <c r="B70" s="4" t="s">
        <v>135</v>
      </c>
      <c r="C70" s="14">
        <v>8625.61</v>
      </c>
      <c r="D70" s="5">
        <f t="shared" si="0"/>
        <v>8926.64</v>
      </c>
      <c r="E70" s="6"/>
      <c r="F70" s="6"/>
      <c r="G70" s="6"/>
      <c r="H70" s="6"/>
      <c r="I70" s="6"/>
      <c r="J70" s="6">
        <v>1</v>
      </c>
    </row>
    <row r="71" spans="1:10" ht="26.4" x14ac:dyDescent="0.25">
      <c r="A71" s="4" t="s">
        <v>136</v>
      </c>
      <c r="B71" s="4" t="s">
        <v>137</v>
      </c>
      <c r="C71" s="14">
        <v>16237.33</v>
      </c>
      <c r="D71" s="5">
        <f t="shared" si="0"/>
        <v>16804.009999999998</v>
      </c>
      <c r="E71" s="6"/>
      <c r="F71" s="6"/>
      <c r="G71" s="6"/>
      <c r="H71" s="6"/>
      <c r="I71" s="6"/>
      <c r="J71" s="6">
        <v>1</v>
      </c>
    </row>
    <row r="72" spans="1:10" ht="13.2" x14ac:dyDescent="0.25">
      <c r="A72" s="4" t="s">
        <v>138</v>
      </c>
      <c r="B72" s="4" t="s">
        <v>139</v>
      </c>
      <c r="C72" s="14">
        <v>3761.44</v>
      </c>
      <c r="D72" s="5">
        <f t="shared" si="0"/>
        <v>3892.71</v>
      </c>
      <c r="E72" s="6"/>
      <c r="F72" s="6"/>
      <c r="G72" s="6"/>
      <c r="H72" s="6"/>
      <c r="I72" s="6"/>
      <c r="J72" s="6">
        <v>1</v>
      </c>
    </row>
    <row r="73" spans="1:10" ht="13.2" x14ac:dyDescent="0.25">
      <c r="A73" s="4" t="s">
        <v>140</v>
      </c>
      <c r="B73" s="4" t="s">
        <v>141</v>
      </c>
      <c r="C73" s="14">
        <v>13302.52</v>
      </c>
      <c r="D73" s="5">
        <f t="shared" si="0"/>
        <v>13766.78</v>
      </c>
      <c r="E73" s="6"/>
      <c r="F73" s="6"/>
      <c r="G73" s="6"/>
      <c r="H73" s="6"/>
      <c r="I73" s="6"/>
      <c r="J73" s="6">
        <v>1</v>
      </c>
    </row>
    <row r="74" spans="1:10" ht="13.2" x14ac:dyDescent="0.25">
      <c r="A74" s="4" t="s">
        <v>142</v>
      </c>
      <c r="B74" s="4" t="s">
        <v>143</v>
      </c>
      <c r="C74" s="14">
        <v>4091.18</v>
      </c>
      <c r="D74" s="5">
        <f t="shared" si="0"/>
        <v>4233.96</v>
      </c>
      <c r="E74" s="6"/>
      <c r="F74" s="6"/>
      <c r="G74" s="6"/>
      <c r="H74" s="6"/>
      <c r="I74" s="6"/>
      <c r="J74" s="6">
        <v>1</v>
      </c>
    </row>
    <row r="75" spans="1:10" ht="13.2" x14ac:dyDescent="0.25">
      <c r="A75" s="4" t="s">
        <v>144</v>
      </c>
      <c r="B75" s="4" t="s">
        <v>145</v>
      </c>
      <c r="C75" s="14">
        <v>15840.18</v>
      </c>
      <c r="D75" s="5">
        <f t="shared" si="0"/>
        <v>16393</v>
      </c>
      <c r="E75" s="6"/>
      <c r="F75" s="6"/>
      <c r="G75" s="6"/>
      <c r="H75" s="6"/>
      <c r="I75" s="6"/>
      <c r="J75" s="6">
        <v>1</v>
      </c>
    </row>
    <row r="76" spans="1:10" ht="26.4" x14ac:dyDescent="0.25">
      <c r="A76" s="4" t="s">
        <v>146</v>
      </c>
      <c r="B76" s="4" t="s">
        <v>147</v>
      </c>
      <c r="C76" s="14">
        <v>3167.85</v>
      </c>
      <c r="D76" s="5">
        <f t="shared" si="0"/>
        <v>3278.41</v>
      </c>
      <c r="E76" s="6"/>
      <c r="F76" s="6"/>
      <c r="G76" s="6"/>
      <c r="H76" s="6"/>
      <c r="I76" s="6"/>
      <c r="J76" s="6">
        <v>1</v>
      </c>
    </row>
    <row r="77" spans="1:10" ht="13.2" x14ac:dyDescent="0.25">
      <c r="A77" s="4" t="s">
        <v>148</v>
      </c>
      <c r="B77" s="4" t="s">
        <v>149</v>
      </c>
      <c r="C77" s="14">
        <v>1887.19</v>
      </c>
      <c r="D77" s="5">
        <f t="shared" si="0"/>
        <v>1953.05</v>
      </c>
      <c r="E77" s="6"/>
      <c r="F77" s="6"/>
      <c r="G77" s="6"/>
      <c r="H77" s="6"/>
      <c r="I77" s="6"/>
      <c r="J77" s="6">
        <v>1</v>
      </c>
    </row>
    <row r="78" spans="1:10" ht="13.2" x14ac:dyDescent="0.25">
      <c r="A78" s="4" t="s">
        <v>150</v>
      </c>
      <c r="B78" s="4" t="s">
        <v>151</v>
      </c>
      <c r="C78" s="14">
        <v>751.78</v>
      </c>
      <c r="D78" s="5">
        <f t="shared" si="0"/>
        <v>778.02</v>
      </c>
      <c r="E78" s="6"/>
      <c r="F78" s="6"/>
      <c r="G78" s="6"/>
      <c r="H78" s="6"/>
      <c r="I78" s="6"/>
      <c r="J78" s="6">
        <v>1</v>
      </c>
    </row>
    <row r="79" spans="1:10" ht="13.2" x14ac:dyDescent="0.25">
      <c r="A79" s="4" t="s">
        <v>152</v>
      </c>
      <c r="B79" s="4" t="s">
        <v>153</v>
      </c>
      <c r="C79" s="14">
        <v>898.41</v>
      </c>
      <c r="D79" s="5">
        <f t="shared" si="0"/>
        <v>929.76</v>
      </c>
      <c r="E79" s="6"/>
      <c r="F79" s="6"/>
      <c r="G79" s="6"/>
      <c r="H79" s="6"/>
      <c r="I79" s="6"/>
      <c r="J79" s="6">
        <v>1</v>
      </c>
    </row>
    <row r="80" spans="1:10" ht="26.4" x14ac:dyDescent="0.25">
      <c r="A80" s="4" t="s">
        <v>154</v>
      </c>
      <c r="B80" s="4" t="s">
        <v>155</v>
      </c>
      <c r="C80" s="14">
        <v>1246.72</v>
      </c>
      <c r="D80" s="5">
        <f t="shared" si="0"/>
        <v>1290.23</v>
      </c>
      <c r="E80" s="6"/>
      <c r="F80" s="6"/>
      <c r="G80" s="6"/>
      <c r="H80" s="6"/>
      <c r="I80" s="6"/>
      <c r="J80" s="6">
        <v>1</v>
      </c>
    </row>
    <row r="81" spans="1:10" ht="13.2" x14ac:dyDescent="0.25">
      <c r="A81" s="4" t="s">
        <v>156</v>
      </c>
      <c r="B81" s="4" t="s">
        <v>157</v>
      </c>
      <c r="C81" s="14">
        <v>995.74</v>
      </c>
      <c r="D81" s="5">
        <f t="shared" si="0"/>
        <v>1030.49</v>
      </c>
      <c r="E81" s="6"/>
      <c r="F81" s="6"/>
      <c r="G81" s="6"/>
      <c r="H81" s="6"/>
      <c r="I81" s="6"/>
      <c r="J81" s="6">
        <v>1</v>
      </c>
    </row>
    <row r="82" spans="1:10" ht="13.2" x14ac:dyDescent="0.25">
      <c r="A82" s="4" t="s">
        <v>158</v>
      </c>
      <c r="B82" s="4" t="s">
        <v>159</v>
      </c>
      <c r="C82" s="14">
        <v>453.56</v>
      </c>
      <c r="D82" s="5">
        <f t="shared" si="0"/>
        <v>469.39</v>
      </c>
      <c r="E82" s="6"/>
      <c r="F82" s="6"/>
      <c r="G82" s="6"/>
      <c r="H82" s="6"/>
      <c r="I82" s="6"/>
      <c r="J82" s="6">
        <v>1</v>
      </c>
    </row>
    <row r="83" spans="1:10" ht="26.4" x14ac:dyDescent="0.25">
      <c r="A83" s="4" t="s">
        <v>160</v>
      </c>
      <c r="B83" s="4" t="s">
        <v>161</v>
      </c>
      <c r="C83" s="14">
        <v>1658.08</v>
      </c>
      <c r="D83" s="5">
        <f t="shared" si="0"/>
        <v>1715.95</v>
      </c>
      <c r="E83" s="6"/>
      <c r="F83" s="6"/>
      <c r="G83" s="6"/>
      <c r="H83" s="6"/>
      <c r="I83" s="6"/>
      <c r="J83" s="6">
        <v>1</v>
      </c>
    </row>
    <row r="84" spans="1:10" ht="26.4" x14ac:dyDescent="0.25">
      <c r="A84" s="4" t="s">
        <v>162</v>
      </c>
      <c r="B84" s="4" t="s">
        <v>163</v>
      </c>
      <c r="C84" s="14">
        <v>870.5</v>
      </c>
      <c r="D84" s="5">
        <f t="shared" si="0"/>
        <v>900.88</v>
      </c>
      <c r="E84" s="6"/>
      <c r="F84" s="6"/>
      <c r="G84" s="6"/>
      <c r="H84" s="6"/>
      <c r="I84" s="6"/>
      <c r="J84" s="6">
        <v>1</v>
      </c>
    </row>
    <row r="85" spans="1:10" ht="13.2" x14ac:dyDescent="0.25">
      <c r="A85" s="4" t="s">
        <v>164</v>
      </c>
      <c r="B85" s="4" t="s">
        <v>165</v>
      </c>
      <c r="C85" s="14">
        <v>1188.96</v>
      </c>
      <c r="D85" s="5">
        <f t="shared" si="0"/>
        <v>1230.45</v>
      </c>
      <c r="E85" s="6"/>
      <c r="F85" s="6"/>
      <c r="G85" s="6"/>
      <c r="H85" s="6"/>
      <c r="I85" s="6"/>
      <c r="J85" s="6">
        <v>1</v>
      </c>
    </row>
    <row r="86" spans="1:10" ht="13.2" x14ac:dyDescent="0.25">
      <c r="A86" s="4" t="s">
        <v>166</v>
      </c>
      <c r="B86" s="4" t="s">
        <v>167</v>
      </c>
      <c r="C86" s="14">
        <v>453.04</v>
      </c>
      <c r="D86" s="5">
        <f t="shared" si="0"/>
        <v>468.85</v>
      </c>
      <c r="E86" s="6"/>
      <c r="F86" s="6"/>
      <c r="G86" s="6"/>
      <c r="H86" s="6"/>
      <c r="I86" s="6"/>
      <c r="J86" s="6">
        <v>1</v>
      </c>
    </row>
    <row r="87" spans="1:10" ht="13.2" x14ac:dyDescent="0.25">
      <c r="A87" s="4" t="s">
        <v>168</v>
      </c>
      <c r="B87" s="4" t="s">
        <v>169</v>
      </c>
      <c r="C87" s="14">
        <v>3445</v>
      </c>
      <c r="D87" s="5">
        <f t="shared" si="0"/>
        <v>3565.23</v>
      </c>
      <c r="E87" s="6"/>
      <c r="F87" s="6"/>
      <c r="G87" s="6"/>
      <c r="H87" s="6"/>
      <c r="I87" s="6"/>
      <c r="J87" s="6">
        <v>1</v>
      </c>
    </row>
    <row r="88" spans="1:10" ht="13.2" x14ac:dyDescent="0.25">
      <c r="A88" s="4" t="s">
        <v>170</v>
      </c>
      <c r="B88" s="4" t="s">
        <v>171</v>
      </c>
      <c r="C88" s="14">
        <v>3125</v>
      </c>
      <c r="D88" s="5">
        <f t="shared" si="0"/>
        <v>3234.06</v>
      </c>
      <c r="E88" s="6"/>
      <c r="F88" s="6"/>
      <c r="G88" s="6"/>
      <c r="H88" s="6"/>
      <c r="I88" s="6"/>
      <c r="J88" s="6">
        <v>1</v>
      </c>
    </row>
    <row r="89" spans="1:10" ht="13.2" x14ac:dyDescent="0.25">
      <c r="A89" s="4" t="s">
        <v>172</v>
      </c>
      <c r="B89" s="4" t="s">
        <v>173</v>
      </c>
      <c r="C89" s="14">
        <v>5183.6000000000004</v>
      </c>
      <c r="D89" s="5">
        <f t="shared" si="0"/>
        <v>5364.51</v>
      </c>
      <c r="E89" s="6"/>
      <c r="F89" s="6"/>
      <c r="G89" s="6"/>
      <c r="H89" s="6"/>
      <c r="I89" s="6"/>
      <c r="J89" s="6">
        <v>1</v>
      </c>
    </row>
    <row r="90" spans="1:10" ht="27.75" customHeight="1" x14ac:dyDescent="0.25">
      <c r="A90" s="4" t="s">
        <v>174</v>
      </c>
      <c r="B90" s="4" t="s">
        <v>175</v>
      </c>
      <c r="C90" s="14">
        <v>37807.5</v>
      </c>
      <c r="D90" s="18" t="s">
        <v>187</v>
      </c>
      <c r="E90" s="16"/>
      <c r="F90" s="16"/>
      <c r="G90" s="16"/>
      <c r="H90" s="16"/>
      <c r="I90" s="16"/>
      <c r="J90" s="17"/>
    </row>
    <row r="91" spans="1:10" ht="22.5" customHeight="1" x14ac:dyDescent="0.25">
      <c r="A91" s="19" t="s">
        <v>188</v>
      </c>
      <c r="B91" s="17"/>
      <c r="C91" s="8">
        <f>SUM(C3:C90)</f>
        <v>1121114.8799999999</v>
      </c>
      <c r="D91" s="20"/>
      <c r="E91" s="16"/>
      <c r="F91" s="16"/>
      <c r="G91" s="16"/>
      <c r="H91" s="16"/>
      <c r="I91" s="16"/>
      <c r="J91" s="17"/>
    </row>
    <row r="92" spans="1:10" ht="32.25" customHeight="1" x14ac:dyDescent="0.25">
      <c r="A92" s="13">
        <v>0.26240000000000002</v>
      </c>
      <c r="B92" s="7" t="s">
        <v>176</v>
      </c>
      <c r="C92" s="8">
        <f>C91*A92</f>
        <v>294180.53999999998</v>
      </c>
      <c r="D92" s="9" t="s">
        <v>189</v>
      </c>
      <c r="E92" s="10">
        <v>45626</v>
      </c>
      <c r="F92" s="10">
        <v>45645</v>
      </c>
      <c r="G92" s="10">
        <v>45667</v>
      </c>
      <c r="H92" s="10">
        <v>45808</v>
      </c>
      <c r="I92" s="10">
        <v>45701</v>
      </c>
      <c r="J92" s="10">
        <v>45736</v>
      </c>
    </row>
    <row r="93" spans="1:10" ht="29.25" customHeight="1" x14ac:dyDescent="0.25">
      <c r="A93" s="19" t="s">
        <v>190</v>
      </c>
      <c r="B93" s="17"/>
      <c r="C93" s="8">
        <f>C91+C92</f>
        <v>1415295.42</v>
      </c>
      <c r="D93" s="9" t="s">
        <v>191</v>
      </c>
      <c r="E93" s="11">
        <f t="shared" ref="E93:J93" si="1">(SUMIF(E1:E90,"100%",$D$1:$D$90))*(1+$A$92)</f>
        <v>160002.32999999999</v>
      </c>
      <c r="F93" s="11">
        <f t="shared" si="1"/>
        <v>122090.83</v>
      </c>
      <c r="G93" s="11">
        <f t="shared" si="1"/>
        <v>479035.85</v>
      </c>
      <c r="H93" s="11">
        <f t="shared" si="1"/>
        <v>282224.19</v>
      </c>
      <c r="I93" s="11">
        <f t="shared" si="1"/>
        <v>228142.2</v>
      </c>
      <c r="J93" s="11">
        <f t="shared" si="1"/>
        <v>143800.04999999999</v>
      </c>
    </row>
    <row r="94" spans="1:10" ht="54.75" customHeight="1" x14ac:dyDescent="0.25">
      <c r="A94" s="1"/>
      <c r="B94" s="1"/>
      <c r="C94" s="12"/>
      <c r="D94" s="9" t="s">
        <v>192</v>
      </c>
      <c r="E94" s="11">
        <f>E93</f>
        <v>160002.32999999999</v>
      </c>
      <c r="F94" s="11">
        <f t="shared" ref="F94:J94" si="2">F93+E94</f>
        <v>282093.15999999997</v>
      </c>
      <c r="G94" s="11">
        <f t="shared" si="2"/>
        <v>761129.01</v>
      </c>
      <c r="H94" s="11">
        <f t="shared" si="2"/>
        <v>1043353.2</v>
      </c>
      <c r="I94" s="11">
        <f t="shared" si="2"/>
        <v>1271495.3999999999</v>
      </c>
      <c r="J94" s="11">
        <f t="shared" si="2"/>
        <v>1415295.45</v>
      </c>
    </row>
  </sheetData>
  <sheetProtection algorithmName="SHA-512" hashValue="vLnntEUNmQRk+7GP64tMq08yhW1LIzXBX2E9NougPVvK6DEhuZcKcRhiULB+oIht4gSCr+cahx9td3ghmym1GA==" saltValue="zouHtefuO0AQriV5krjmVA==" spinCount="100000" sheet="1" objects="1" scenarios="1" selectLockedCells="1"/>
  <mergeCells count="5">
    <mergeCell ref="A1:J1"/>
    <mergeCell ref="D90:J90"/>
    <mergeCell ref="A91:B91"/>
    <mergeCell ref="D91:J91"/>
    <mergeCell ref="A93:B93"/>
  </mergeCells>
  <printOptions horizontalCentered="1" gridLines="1"/>
  <pageMargins left="0.7" right="0.7" top="0.75" bottom="0.75" header="0" footer="0"/>
  <pageSetup paperSize="9" scale="42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EVENTOGRAMA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Eduardo</cp:lastModifiedBy>
  <cp:lastPrinted>2024-09-30T20:30:22Z</cp:lastPrinted>
  <dcterms:created xsi:type="dcterms:W3CDTF">2024-09-24T12:14:41Z</dcterms:created>
  <dcterms:modified xsi:type="dcterms:W3CDTF">2024-10-14T16:04:43Z</dcterms:modified>
</cp:coreProperties>
</file>